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PERFORMA I" sheetId="1" r:id="rId1"/>
  </sheets>
  <calcPr calcId="144525"/>
</workbook>
</file>

<file path=xl/calcChain.xml><?xml version="1.0" encoding="utf-8"?>
<calcChain xmlns="http://schemas.openxmlformats.org/spreadsheetml/2006/main">
  <c r="I24" i="1" l="1"/>
  <c r="I23" i="1"/>
  <c r="I22" i="1"/>
  <c r="I21" i="1"/>
  <c r="I20" i="1"/>
  <c r="I19" i="1"/>
  <c r="I18" i="1"/>
  <c r="I16" i="1"/>
  <c r="I15" i="1"/>
  <c r="I14" i="1"/>
  <c r="I13" i="1"/>
  <c r="I12" i="1"/>
  <c r="I11" i="1"/>
  <c r="I10" i="1"/>
  <c r="I9" i="1"/>
  <c r="I8" i="1"/>
  <c r="I7" i="1"/>
  <c r="I6" i="1"/>
  <c r="I5" i="1"/>
  <c r="E23" i="1" l="1"/>
  <c r="G23" i="1" s="1"/>
  <c r="E20" i="1"/>
  <c r="G20" i="1" s="1"/>
  <c r="E19" i="1"/>
  <c r="G19" i="1" s="1"/>
  <c r="E15" i="1"/>
  <c r="G15" i="1" s="1"/>
  <c r="E11" i="1"/>
  <c r="G11" i="1" s="1"/>
  <c r="E10" i="1"/>
  <c r="G10" i="1" s="1"/>
  <c r="E6" i="1"/>
  <c r="G6" i="1" s="1"/>
  <c r="E5" i="1"/>
  <c r="G5" i="1" s="1"/>
  <c r="E24" i="1"/>
  <c r="G24" i="1" s="1"/>
  <c r="E22" i="1"/>
  <c r="G22" i="1" s="1"/>
  <c r="E21" i="1"/>
  <c r="G21" i="1" s="1"/>
  <c r="E18" i="1"/>
  <c r="G18" i="1" s="1"/>
  <c r="E17" i="1"/>
  <c r="G17" i="1" s="1"/>
  <c r="E16" i="1"/>
  <c r="G16" i="1" s="1"/>
  <c r="E14" i="1"/>
  <c r="G14" i="1" s="1"/>
  <c r="E13" i="1"/>
  <c r="G13" i="1" s="1"/>
  <c r="E12" i="1"/>
  <c r="G12" i="1" s="1"/>
  <c r="E9" i="1"/>
  <c r="G9" i="1" s="1"/>
  <c r="E8" i="1"/>
  <c r="G8" i="1" s="1"/>
  <c r="E7" i="1"/>
  <c r="G7" i="1" s="1"/>
  <c r="I25" i="1" l="1"/>
  <c r="H25" i="1"/>
  <c r="G25" i="1"/>
  <c r="F25" i="1"/>
  <c r="D25" i="1"/>
  <c r="E25" i="1" l="1"/>
</calcChain>
</file>

<file path=xl/sharedStrings.xml><?xml version="1.0" encoding="utf-8"?>
<sst xmlns="http://schemas.openxmlformats.org/spreadsheetml/2006/main" count="37" uniqueCount="37">
  <si>
    <t>PROFORMA-I</t>
  </si>
  <si>
    <t>Sr. No.</t>
  </si>
  <si>
    <t>Name of Department</t>
  </si>
  <si>
    <t>Total number of posts allocated for initial recruitment</t>
  </si>
  <si>
    <t>Total number of posts reserved against 5% minority job quota</t>
  </si>
  <si>
    <t>Number of posts filled against 5% minority job quota</t>
  </si>
  <si>
    <t>Number of vacant posts against 5% minority job quota</t>
  </si>
  <si>
    <t>No. of posts whose requisition already sent to PPSC</t>
  </si>
  <si>
    <t>Financial implication of the vacant posts against 5% minority job quota</t>
  </si>
  <si>
    <t>Total</t>
  </si>
  <si>
    <t>DETAIL OF 5% MINORITY JOB QUOTA POSTS HAVING BASIC PAY SCALE 1 TO 15 
(BPS 1 TO 15)</t>
  </si>
  <si>
    <t>Name of Posts with basic pay scale from 1 to 15 
(BPS 1 to 15)</t>
  </si>
  <si>
    <t>Education</t>
  </si>
  <si>
    <t>Naib Qasid</t>
  </si>
  <si>
    <t>Mali</t>
  </si>
  <si>
    <t>Chowkidar</t>
  </si>
  <si>
    <t>Bulavi</t>
  </si>
  <si>
    <t xml:space="preserve"> Water Man</t>
  </si>
  <si>
    <t>Security Guard</t>
  </si>
  <si>
    <t>Sweeper</t>
  </si>
  <si>
    <t>Lab Attendant</t>
  </si>
  <si>
    <t>Baildar</t>
  </si>
  <si>
    <t>Driver</t>
  </si>
  <si>
    <t>C-IV</t>
  </si>
  <si>
    <t>Junior Clerk</t>
  </si>
  <si>
    <t>PST/ESE</t>
  </si>
  <si>
    <t>EST (Teach)</t>
  </si>
  <si>
    <t>EST/SESE (G)</t>
  </si>
  <si>
    <t>EST/SESE  (A.T)</t>
  </si>
  <si>
    <t>EST/SESE (PET)</t>
  </si>
  <si>
    <t>EST/SESE (DM)</t>
  </si>
  <si>
    <t>EST/SESE (CS)</t>
  </si>
  <si>
    <t>OFFICE OF THE CHIEF EXECUTIVE OFFICER (DISTRICT EDUCATION AUTHORITY) CHINIOT</t>
  </si>
  <si>
    <t>EST/SESE             (MATH /SCI)</t>
  </si>
  <si>
    <t>Chief Executive Officer</t>
  </si>
  <si>
    <t>District Education Authority</t>
  </si>
  <si>
    <t>Chiniot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</si>
</sst>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6"/>
      <color theme="1"/>
      <name val="Times New Roman"/>
      <family val="1"/>
    </font>
    <font>
      <b/>
      <u/>
      <sz val="16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Cambria"/>
      <family val="1"/>
      <scheme val="major"/>
    </font>
    <font>
      <sz val="12"/>
      <color theme="1"/>
      <name val="Times New Roman"/>
      <family val="1"/>
    </font>
    <font>
      <sz val="12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164" fontId="9" fillId="0" borderId="2" xfId="1" applyNumberFormat="1" applyFont="1" applyBorder="1" applyAlignment="1">
      <alignment horizontal="center" vertical="center" wrapText="1"/>
    </xf>
    <xf numFmtId="164" fontId="10" fillId="0" borderId="2" xfId="1" applyNumberFormat="1" applyFont="1" applyFill="1" applyBorder="1" applyAlignment="1">
      <alignment horizontal="center" vertical="center" wrapText="1"/>
    </xf>
    <xf numFmtId="164" fontId="6" fillId="0" borderId="2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zoomScaleNormal="100" workbookViewId="0">
      <selection sqref="A1:I1"/>
    </sheetView>
  </sheetViews>
  <sheetFormatPr defaultRowHeight="15" x14ac:dyDescent="0.25"/>
  <cols>
    <col min="1" max="1" width="5.85546875" style="1" customWidth="1"/>
    <col min="2" max="2" width="19.7109375" style="1" customWidth="1"/>
    <col min="3" max="3" width="19.85546875" style="1" customWidth="1"/>
    <col min="4" max="4" width="17.140625" style="1" customWidth="1"/>
    <col min="5" max="5" width="17.28515625" style="1" customWidth="1"/>
    <col min="6" max="6" width="18.7109375" style="12" customWidth="1"/>
    <col min="7" max="7" width="16.42578125" style="1" customWidth="1"/>
    <col min="8" max="8" width="16.5703125" style="1" customWidth="1"/>
    <col min="9" max="9" width="19.42578125" style="1" customWidth="1"/>
    <col min="10" max="10" width="10.42578125" style="1" customWidth="1"/>
    <col min="11" max="16384" width="9.140625" style="1"/>
  </cols>
  <sheetData>
    <row r="1" spans="1:9" ht="21.75" customHeight="1" x14ac:dyDescent="0.25">
      <c r="A1" s="19" t="s">
        <v>32</v>
      </c>
      <c r="B1" s="19"/>
      <c r="C1" s="19"/>
      <c r="D1" s="19"/>
      <c r="E1" s="19"/>
      <c r="F1" s="19"/>
      <c r="G1" s="19"/>
      <c r="H1" s="19"/>
      <c r="I1" s="19"/>
    </row>
    <row r="2" spans="1:9" ht="33.75" customHeight="1" x14ac:dyDescent="0.25">
      <c r="A2" s="25" t="s">
        <v>0</v>
      </c>
      <c r="B2" s="25"/>
      <c r="C2" s="25"/>
      <c r="D2" s="25"/>
      <c r="E2" s="25"/>
      <c r="F2" s="25"/>
      <c r="G2" s="25"/>
      <c r="H2" s="25"/>
      <c r="I2" s="25"/>
    </row>
    <row r="3" spans="1:9" ht="45" customHeight="1" x14ac:dyDescent="0.25">
      <c r="A3" s="23" t="s">
        <v>10</v>
      </c>
      <c r="B3" s="24"/>
      <c r="C3" s="24"/>
      <c r="D3" s="24"/>
      <c r="E3" s="24"/>
      <c r="F3" s="24"/>
      <c r="G3" s="24"/>
      <c r="H3" s="24"/>
      <c r="I3" s="24"/>
    </row>
    <row r="4" spans="1:9" s="2" customFormat="1" ht="71.25" x14ac:dyDescent="0.25">
      <c r="A4" s="3" t="s">
        <v>1</v>
      </c>
      <c r="B4" s="3" t="s">
        <v>2</v>
      </c>
      <c r="C4" s="3" t="s">
        <v>11</v>
      </c>
      <c r="D4" s="3" t="s">
        <v>3</v>
      </c>
      <c r="E4" s="3" t="s">
        <v>4</v>
      </c>
      <c r="F4" s="11" t="s">
        <v>5</v>
      </c>
      <c r="G4" s="3" t="s">
        <v>6</v>
      </c>
      <c r="H4" s="3" t="s">
        <v>7</v>
      </c>
      <c r="I4" s="3" t="s">
        <v>8</v>
      </c>
    </row>
    <row r="5" spans="1:9" s="2" customFormat="1" ht="15.75" x14ac:dyDescent="0.25">
      <c r="A5" s="3">
        <v>1</v>
      </c>
      <c r="B5" s="20" t="s">
        <v>12</v>
      </c>
      <c r="C5" s="4" t="s">
        <v>13</v>
      </c>
      <c r="D5" s="5">
        <v>193</v>
      </c>
      <c r="E5" s="6">
        <f t="shared" ref="E5:E24" si="0">D5/100*5</f>
        <v>9.65</v>
      </c>
      <c r="F5" s="11">
        <v>0</v>
      </c>
      <c r="G5" s="6">
        <f>E5-F5</f>
        <v>9.65</v>
      </c>
      <c r="H5" s="3">
        <v>0</v>
      </c>
      <c r="I5" s="15">
        <f>36291*10</f>
        <v>362910</v>
      </c>
    </row>
    <row r="6" spans="1:9" s="2" customFormat="1" ht="15.75" x14ac:dyDescent="0.25">
      <c r="A6" s="3">
        <v>2</v>
      </c>
      <c r="B6" s="21"/>
      <c r="C6" s="4" t="s">
        <v>14</v>
      </c>
      <c r="D6" s="5">
        <v>125</v>
      </c>
      <c r="E6" s="6">
        <f t="shared" si="0"/>
        <v>6.25</v>
      </c>
      <c r="F6" s="11">
        <v>0</v>
      </c>
      <c r="G6" s="6">
        <f t="shared" ref="G6:G24" si="1">E6-F6</f>
        <v>6.25</v>
      </c>
      <c r="H6" s="3">
        <v>0</v>
      </c>
      <c r="I6" s="15">
        <f>36291*6</f>
        <v>217746</v>
      </c>
    </row>
    <row r="7" spans="1:9" s="2" customFormat="1" ht="15.75" x14ac:dyDescent="0.25">
      <c r="A7" s="3">
        <v>3</v>
      </c>
      <c r="B7" s="21"/>
      <c r="C7" s="4" t="s">
        <v>15</v>
      </c>
      <c r="D7" s="5">
        <v>320</v>
      </c>
      <c r="E7" s="6">
        <f t="shared" si="0"/>
        <v>16</v>
      </c>
      <c r="F7" s="11">
        <v>0</v>
      </c>
      <c r="G7" s="6">
        <f t="shared" si="1"/>
        <v>16</v>
      </c>
      <c r="H7" s="3">
        <v>0</v>
      </c>
      <c r="I7" s="15">
        <f>36291*16</f>
        <v>580656</v>
      </c>
    </row>
    <row r="8" spans="1:9" s="2" customFormat="1" ht="15.75" x14ac:dyDescent="0.25">
      <c r="A8" s="3">
        <v>4</v>
      </c>
      <c r="B8" s="21"/>
      <c r="C8" s="4" t="s">
        <v>16</v>
      </c>
      <c r="D8" s="5">
        <v>121</v>
      </c>
      <c r="E8" s="6">
        <f t="shared" si="0"/>
        <v>6.05</v>
      </c>
      <c r="F8" s="11">
        <v>0</v>
      </c>
      <c r="G8" s="6">
        <f t="shared" si="1"/>
        <v>6.05</v>
      </c>
      <c r="H8" s="3">
        <v>0</v>
      </c>
      <c r="I8" s="15">
        <f>36291*6</f>
        <v>217746</v>
      </c>
    </row>
    <row r="9" spans="1:9" s="2" customFormat="1" ht="15.75" x14ac:dyDescent="0.25">
      <c r="A9" s="3">
        <v>5</v>
      </c>
      <c r="B9" s="21"/>
      <c r="C9" s="4" t="s">
        <v>17</v>
      </c>
      <c r="D9" s="5">
        <v>33</v>
      </c>
      <c r="E9" s="6">
        <f t="shared" si="0"/>
        <v>1.6500000000000001</v>
      </c>
      <c r="F9" s="11">
        <v>0</v>
      </c>
      <c r="G9" s="6">
        <f t="shared" si="1"/>
        <v>1.6500000000000001</v>
      </c>
      <c r="H9" s="3">
        <v>0</v>
      </c>
      <c r="I9" s="15">
        <f>36291*2</f>
        <v>72582</v>
      </c>
    </row>
    <row r="10" spans="1:9" s="2" customFormat="1" ht="15.75" x14ac:dyDescent="0.25">
      <c r="A10" s="3">
        <v>6</v>
      </c>
      <c r="B10" s="21"/>
      <c r="C10" s="4" t="s">
        <v>18</v>
      </c>
      <c r="D10" s="5">
        <v>43</v>
      </c>
      <c r="E10" s="6">
        <f t="shared" si="0"/>
        <v>2.15</v>
      </c>
      <c r="F10" s="11">
        <v>0</v>
      </c>
      <c r="G10" s="6">
        <f t="shared" si="1"/>
        <v>2.15</v>
      </c>
      <c r="H10" s="3">
        <v>0</v>
      </c>
      <c r="I10" s="15">
        <f>36291*2</f>
        <v>72582</v>
      </c>
    </row>
    <row r="11" spans="1:9" s="2" customFormat="1" ht="15.75" x14ac:dyDescent="0.25">
      <c r="A11" s="3">
        <v>8</v>
      </c>
      <c r="B11" s="21"/>
      <c r="C11" s="4" t="s">
        <v>19</v>
      </c>
      <c r="D11" s="5">
        <v>80</v>
      </c>
      <c r="E11" s="6">
        <f t="shared" si="0"/>
        <v>4</v>
      </c>
      <c r="F11" s="11">
        <v>3</v>
      </c>
      <c r="G11" s="6">
        <f t="shared" si="1"/>
        <v>1</v>
      </c>
      <c r="H11" s="3">
        <v>0</v>
      </c>
      <c r="I11" s="15">
        <f>36291*1</f>
        <v>36291</v>
      </c>
    </row>
    <row r="12" spans="1:9" s="2" customFormat="1" ht="15.75" x14ac:dyDescent="0.25">
      <c r="A12" s="3">
        <v>9</v>
      </c>
      <c r="B12" s="21"/>
      <c r="C12" s="4" t="s">
        <v>20</v>
      </c>
      <c r="D12" s="5">
        <v>80</v>
      </c>
      <c r="E12" s="6">
        <f t="shared" si="0"/>
        <v>4</v>
      </c>
      <c r="F12" s="11">
        <v>0</v>
      </c>
      <c r="G12" s="6">
        <f t="shared" si="1"/>
        <v>4</v>
      </c>
      <c r="H12" s="3">
        <v>0</v>
      </c>
      <c r="I12" s="15">
        <f>36291*4</f>
        <v>145164</v>
      </c>
    </row>
    <row r="13" spans="1:9" s="2" customFormat="1" ht="15.75" x14ac:dyDescent="0.25">
      <c r="A13" s="3">
        <v>10</v>
      </c>
      <c r="B13" s="21"/>
      <c r="C13" s="4" t="s">
        <v>21</v>
      </c>
      <c r="D13" s="5">
        <v>12</v>
      </c>
      <c r="E13" s="6">
        <f t="shared" si="0"/>
        <v>0.6</v>
      </c>
      <c r="F13" s="11">
        <v>0</v>
      </c>
      <c r="G13" s="6">
        <f t="shared" si="1"/>
        <v>0.6</v>
      </c>
      <c r="H13" s="3">
        <v>0</v>
      </c>
      <c r="I13" s="15">
        <f>36291*1</f>
        <v>36291</v>
      </c>
    </row>
    <row r="14" spans="1:9" s="2" customFormat="1" ht="15.75" x14ac:dyDescent="0.25">
      <c r="A14" s="3">
        <v>11</v>
      </c>
      <c r="B14" s="21"/>
      <c r="C14" s="4" t="s">
        <v>22</v>
      </c>
      <c r="D14" s="5">
        <v>8</v>
      </c>
      <c r="E14" s="6">
        <f t="shared" si="0"/>
        <v>0.4</v>
      </c>
      <c r="F14" s="11">
        <v>0</v>
      </c>
      <c r="G14" s="6">
        <f t="shared" si="1"/>
        <v>0.4</v>
      </c>
      <c r="H14" s="3">
        <v>0</v>
      </c>
      <c r="I14" s="15">
        <f>36291*0</f>
        <v>0</v>
      </c>
    </row>
    <row r="15" spans="1:9" s="2" customFormat="1" ht="15.75" x14ac:dyDescent="0.25">
      <c r="A15" s="3">
        <v>12</v>
      </c>
      <c r="B15" s="21"/>
      <c r="C15" s="4" t="s">
        <v>23</v>
      </c>
      <c r="D15" s="5">
        <v>46</v>
      </c>
      <c r="E15" s="6">
        <f t="shared" si="0"/>
        <v>2.3000000000000003</v>
      </c>
      <c r="F15" s="11">
        <v>2</v>
      </c>
      <c r="G15" s="6">
        <f t="shared" si="1"/>
        <v>0.30000000000000027</v>
      </c>
      <c r="H15" s="3">
        <v>0</v>
      </c>
      <c r="I15" s="15">
        <f>36291*0</f>
        <v>0</v>
      </c>
    </row>
    <row r="16" spans="1:9" s="2" customFormat="1" ht="15.75" x14ac:dyDescent="0.25">
      <c r="A16" s="3">
        <v>13</v>
      </c>
      <c r="B16" s="21"/>
      <c r="C16" s="7" t="s">
        <v>24</v>
      </c>
      <c r="D16" s="5">
        <v>104</v>
      </c>
      <c r="E16" s="6">
        <f t="shared" si="0"/>
        <v>5.2</v>
      </c>
      <c r="F16" s="11">
        <v>0</v>
      </c>
      <c r="G16" s="6">
        <f t="shared" si="1"/>
        <v>5.2</v>
      </c>
      <c r="H16" s="3">
        <v>0</v>
      </c>
      <c r="I16" s="15">
        <f>50144*5</f>
        <v>250720</v>
      </c>
    </row>
    <row r="17" spans="1:9" s="2" customFormat="1" ht="15.75" x14ac:dyDescent="0.25">
      <c r="A17" s="3">
        <v>15</v>
      </c>
      <c r="B17" s="21"/>
      <c r="C17" s="7" t="s">
        <v>25</v>
      </c>
      <c r="D17" s="5">
        <v>3346</v>
      </c>
      <c r="E17" s="6">
        <f t="shared" si="0"/>
        <v>167.3</v>
      </c>
      <c r="F17" s="11">
        <v>3</v>
      </c>
      <c r="G17" s="6">
        <f t="shared" si="1"/>
        <v>164.3</v>
      </c>
      <c r="H17" s="3">
        <v>0</v>
      </c>
      <c r="I17" s="15">
        <v>9524956</v>
      </c>
    </row>
    <row r="18" spans="1:9" s="2" customFormat="1" ht="15.75" x14ac:dyDescent="0.25">
      <c r="A18" s="3">
        <v>16</v>
      </c>
      <c r="B18" s="21"/>
      <c r="C18" s="7" t="s">
        <v>27</v>
      </c>
      <c r="D18" s="5">
        <v>216</v>
      </c>
      <c r="E18" s="6">
        <f t="shared" si="0"/>
        <v>10.8</v>
      </c>
      <c r="F18" s="11">
        <v>0</v>
      </c>
      <c r="G18" s="6">
        <f t="shared" si="1"/>
        <v>10.8</v>
      </c>
      <c r="H18" s="3">
        <v>0</v>
      </c>
      <c r="I18" s="15">
        <f>66820*11</f>
        <v>735020</v>
      </c>
    </row>
    <row r="19" spans="1:9" s="2" customFormat="1" ht="15.75" x14ac:dyDescent="0.25">
      <c r="A19" s="3">
        <v>18</v>
      </c>
      <c r="B19" s="21"/>
      <c r="C19" s="7" t="s">
        <v>28</v>
      </c>
      <c r="D19" s="5">
        <v>111</v>
      </c>
      <c r="E19" s="6">
        <f t="shared" si="0"/>
        <v>5.5500000000000007</v>
      </c>
      <c r="F19" s="11">
        <v>0</v>
      </c>
      <c r="G19" s="6">
        <f t="shared" si="1"/>
        <v>5.5500000000000007</v>
      </c>
      <c r="H19" s="3">
        <v>0</v>
      </c>
      <c r="I19" s="15">
        <f>66820*6</f>
        <v>400920</v>
      </c>
    </row>
    <row r="20" spans="1:9" s="2" customFormat="1" ht="15" customHeight="1" x14ac:dyDescent="0.25">
      <c r="A20" s="3">
        <v>20</v>
      </c>
      <c r="B20" s="21"/>
      <c r="C20" s="7" t="s">
        <v>29</v>
      </c>
      <c r="D20" s="5">
        <v>104</v>
      </c>
      <c r="E20" s="6">
        <f t="shared" si="0"/>
        <v>5.2</v>
      </c>
      <c r="F20" s="13">
        <v>0</v>
      </c>
      <c r="G20" s="14">
        <f t="shared" si="1"/>
        <v>5.2</v>
      </c>
      <c r="H20" s="3">
        <v>0</v>
      </c>
      <c r="I20" s="16">
        <f>66820*5</f>
        <v>334100</v>
      </c>
    </row>
    <row r="21" spans="1:9" s="2" customFormat="1" ht="15.75" x14ac:dyDescent="0.25">
      <c r="A21" s="3">
        <v>21</v>
      </c>
      <c r="B21" s="21"/>
      <c r="C21" s="7" t="s">
        <v>30</v>
      </c>
      <c r="D21" s="5">
        <v>117</v>
      </c>
      <c r="E21" s="6">
        <f t="shared" si="0"/>
        <v>5.85</v>
      </c>
      <c r="F21" s="11">
        <v>0</v>
      </c>
      <c r="G21" s="6">
        <f t="shared" si="1"/>
        <v>5.85</v>
      </c>
      <c r="H21" s="3">
        <v>0</v>
      </c>
      <c r="I21" s="15">
        <f>66820*6</f>
        <v>400920</v>
      </c>
    </row>
    <row r="22" spans="1:9" s="2" customFormat="1" ht="30" x14ac:dyDescent="0.25">
      <c r="A22" s="3">
        <v>22</v>
      </c>
      <c r="B22" s="21"/>
      <c r="C22" s="7" t="s">
        <v>33</v>
      </c>
      <c r="D22" s="5">
        <v>325</v>
      </c>
      <c r="E22" s="6">
        <f t="shared" si="0"/>
        <v>16.25</v>
      </c>
      <c r="F22" s="11">
        <v>2</v>
      </c>
      <c r="G22" s="6">
        <f t="shared" si="1"/>
        <v>14.25</v>
      </c>
      <c r="H22" s="3">
        <v>0</v>
      </c>
      <c r="I22" s="15">
        <f>66820*14</f>
        <v>935480</v>
      </c>
    </row>
    <row r="23" spans="1:9" s="2" customFormat="1" ht="15.75" x14ac:dyDescent="0.25">
      <c r="A23" s="3">
        <v>24</v>
      </c>
      <c r="B23" s="21"/>
      <c r="C23" s="7" t="s">
        <v>31</v>
      </c>
      <c r="D23" s="5">
        <v>42</v>
      </c>
      <c r="E23" s="6">
        <f t="shared" si="0"/>
        <v>2.1</v>
      </c>
      <c r="F23" s="11">
        <v>0</v>
      </c>
      <c r="G23" s="6">
        <f t="shared" si="1"/>
        <v>2.1</v>
      </c>
      <c r="H23" s="3">
        <v>0</v>
      </c>
      <c r="I23" s="15">
        <f>66820*2</f>
        <v>133640</v>
      </c>
    </row>
    <row r="24" spans="1:9" s="2" customFormat="1" ht="15.75" x14ac:dyDescent="0.25">
      <c r="A24" s="3">
        <v>25</v>
      </c>
      <c r="B24" s="22"/>
      <c r="C24" s="7" t="s">
        <v>26</v>
      </c>
      <c r="D24" s="5">
        <v>24</v>
      </c>
      <c r="E24" s="6">
        <f t="shared" si="0"/>
        <v>1.2</v>
      </c>
      <c r="F24" s="11">
        <v>0</v>
      </c>
      <c r="G24" s="6">
        <f t="shared" si="1"/>
        <v>1.2</v>
      </c>
      <c r="H24" s="3">
        <v>0</v>
      </c>
      <c r="I24" s="15">
        <f>66820*1</f>
        <v>66820</v>
      </c>
    </row>
    <row r="25" spans="1:9" ht="30" customHeight="1" x14ac:dyDescent="0.25">
      <c r="A25" s="26" t="s">
        <v>9</v>
      </c>
      <c r="B25" s="26"/>
      <c r="C25" s="26"/>
      <c r="D25" s="8">
        <f>SUM(D5:D24)</f>
        <v>5450</v>
      </c>
      <c r="E25" s="9">
        <f>SUM(E5:E24)</f>
        <v>272.50000000000006</v>
      </c>
      <c r="F25" s="8">
        <f t="shared" ref="F25:I25" si="2">SUM(F5:F24)</f>
        <v>10</v>
      </c>
      <c r="G25" s="10">
        <f t="shared" si="2"/>
        <v>262.50000000000006</v>
      </c>
      <c r="H25" s="8">
        <f t="shared" si="2"/>
        <v>0</v>
      </c>
      <c r="I25" s="17">
        <f t="shared" si="2"/>
        <v>14524544</v>
      </c>
    </row>
    <row r="28" spans="1:9" ht="18.75" x14ac:dyDescent="0.3">
      <c r="G28" s="18" t="s">
        <v>34</v>
      </c>
      <c r="H28" s="18"/>
      <c r="I28" s="18"/>
    </row>
    <row r="29" spans="1:9" ht="18.75" x14ac:dyDescent="0.3">
      <c r="G29" s="18" t="s">
        <v>35</v>
      </c>
      <c r="H29" s="18"/>
      <c r="I29" s="18"/>
    </row>
    <row r="30" spans="1:9" ht="18.75" x14ac:dyDescent="0.3">
      <c r="G30" s="18" t="s">
        <v>36</v>
      </c>
      <c r="H30" s="18"/>
      <c r="I30" s="18"/>
    </row>
  </sheetData>
  <mergeCells count="8">
    <mergeCell ref="G28:I28"/>
    <mergeCell ref="G29:I29"/>
    <mergeCell ref="G30:I30"/>
    <mergeCell ref="A1:I1"/>
    <mergeCell ref="B5:B24"/>
    <mergeCell ref="A3:I3"/>
    <mergeCell ref="A2:I2"/>
    <mergeCell ref="A25:C25"/>
  </mergeCells>
  <printOptions horizontalCentered="1"/>
  <pageMargins left="0" right="0" top="0" bottom="0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PERFORMA 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2024-10-12T12:26:07Z</dcterms:modified>
</cp:coreProperties>
</file>